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bm88\Desktop\IUVSTA school\Mine\"/>
    </mc:Choice>
  </mc:AlternateContent>
  <xr:revisionPtr revIDLastSave="0" documentId="13_ncr:1_{3F579B26-8729-4C36-BDBD-71B800959F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H15" i="1" s="1"/>
  <c r="L15" i="1" s="1"/>
  <c r="O15" i="1" s="1"/>
  <c r="D14" i="1"/>
  <c r="E14" i="1" s="1"/>
  <c r="H14" i="1" s="1"/>
  <c r="L14" i="1" s="1"/>
  <c r="O14" i="1" s="1"/>
  <c r="D15" i="1"/>
  <c r="D16" i="1"/>
  <c r="E16" i="1" s="1"/>
  <c r="H16" i="1" s="1"/>
  <c r="L16" i="1" s="1"/>
  <c r="O16" i="1" s="1"/>
  <c r="D13" i="1"/>
  <c r="E13" i="1" s="1"/>
  <c r="H13" i="1" s="1"/>
  <c r="L13" i="1" s="1"/>
  <c r="O13" i="1" s="1"/>
  <c r="K5" i="1"/>
  <c r="K6" i="1"/>
  <c r="K7" i="1"/>
  <c r="K4" i="1"/>
  <c r="J5" i="1"/>
  <c r="J6" i="1"/>
  <c r="J7" i="1"/>
  <c r="J4" i="1"/>
  <c r="F5" i="1"/>
  <c r="F6" i="1"/>
  <c r="F7" i="1"/>
  <c r="F4" i="1"/>
  <c r="E5" i="1"/>
  <c r="E6" i="1"/>
  <c r="E7" i="1"/>
  <c r="E4" i="1"/>
</calcChain>
</file>

<file path=xl/sharedStrings.xml><?xml version="1.0" encoding="utf-8"?>
<sst xmlns="http://schemas.openxmlformats.org/spreadsheetml/2006/main" count="31" uniqueCount="22">
  <si>
    <t>Q [mbar*l/s]</t>
  </si>
  <si>
    <t>H2</t>
  </si>
  <si>
    <t>CH4</t>
  </si>
  <si>
    <t>CO</t>
  </si>
  <si>
    <t>CO2</t>
  </si>
  <si>
    <t>C [l/s]</t>
  </si>
  <si>
    <t>S [l/s]</t>
  </si>
  <si>
    <t>Long conductance pipe</t>
  </si>
  <si>
    <t>Short conductance pipe</t>
  </si>
  <si>
    <t>Vacuum system with TMP and a scroll pump</t>
  </si>
  <si>
    <t>S_scroll [m3/s]</t>
  </si>
  <si>
    <t>S_scroll [l/s]</t>
  </si>
  <si>
    <r>
      <t>K</t>
    </r>
    <r>
      <rPr>
        <vertAlign val="subscript"/>
        <sz val="11"/>
        <color theme="1"/>
        <rFont val="Calibri"/>
        <family val="2"/>
        <scheme val="minor"/>
      </rPr>
      <t>TMP</t>
    </r>
  </si>
  <si>
    <r>
      <t>S</t>
    </r>
    <r>
      <rPr>
        <vertAlign val="subscript"/>
        <sz val="11"/>
        <color theme="1"/>
        <rFont val="Calibri"/>
        <family val="2"/>
        <scheme val="minor"/>
      </rPr>
      <t>TMP</t>
    </r>
    <r>
      <rPr>
        <sz val="11"/>
        <color theme="1"/>
        <rFont val="Calibri"/>
        <family val="2"/>
        <scheme val="minor"/>
      </rPr>
      <t xml:space="preserve"> [l/s]</t>
    </r>
  </si>
  <si>
    <t>P3 [mbar]</t>
  </si>
  <si>
    <t>C2 [l/s]</t>
  </si>
  <si>
    <t>P2 [mbar]</t>
  </si>
  <si>
    <t>P1 [mbar]</t>
  </si>
  <si>
    <t>C1 [l/s]</t>
  </si>
  <si>
    <t>Pv [mbar]</t>
  </si>
  <si>
    <r>
      <t>P</t>
    </r>
    <r>
      <rPr>
        <vertAlign val="subscript"/>
        <sz val="11"/>
        <color theme="1"/>
        <rFont val="Calibri"/>
        <family val="2"/>
        <scheme val="minor"/>
      </rPr>
      <t>approx</t>
    </r>
    <r>
      <rPr>
        <sz val="11"/>
        <color theme="1"/>
        <rFont val="Calibri"/>
        <family val="2"/>
        <scheme val="minor"/>
      </rPr>
      <t xml:space="preserve"> [mbar]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</si>
  <si>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acc</t>
    </r>
    <r>
      <rPr>
        <b/>
        <sz val="11"/>
        <color theme="1"/>
        <rFont val="Calibri"/>
        <family val="2"/>
        <scheme val="minor"/>
      </rPr>
      <t xml:space="preserve"> [mbar]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</si>
</sst>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11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11" fontId="0" fillId="0" borderId="5" xfId="0" applyNumberFormat="1" applyBorder="1"/>
    <xf numFmtId="0" fontId="0" fillId="0" borderId="6" xfId="0" applyBorder="1"/>
    <xf numFmtId="11" fontId="0" fillId="0" borderId="7" xfId="0" applyNumberFormat="1" applyBorder="1"/>
    <xf numFmtId="11" fontId="0" fillId="0" borderId="8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2" fontId="0" fillId="0" borderId="0" xfId="0" applyNumberFormat="1" applyBorder="1"/>
    <xf numFmtId="2" fontId="0" fillId="0" borderId="7" xfId="0" applyNumberFormat="1" applyBorder="1"/>
    <xf numFmtId="0" fontId="1" fillId="0" borderId="3" xfId="0" applyFont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S7" sqref="S7"/>
    </sheetView>
  </sheetViews>
  <sheetFormatPr defaultRowHeight="14.4" x14ac:dyDescent="0.3"/>
  <cols>
    <col min="1" max="1" width="6.33203125" customWidth="1"/>
    <col min="2" max="2" width="11.21875" customWidth="1"/>
    <col min="3" max="3" width="13.33203125" customWidth="1"/>
    <col min="4" max="4" width="11.109375" customWidth="1"/>
    <col min="5" max="5" width="10.33203125" customWidth="1"/>
    <col min="6" max="6" width="12.44140625" customWidth="1"/>
    <col min="7" max="7" width="8.109375" customWidth="1"/>
    <col min="10" max="10" width="10" customWidth="1"/>
    <col min="11" max="11" width="12.21875" customWidth="1"/>
    <col min="13" max="13" width="5.109375" customWidth="1"/>
    <col min="14" max="14" width="7.33203125" customWidth="1"/>
  </cols>
  <sheetData>
    <row r="1" spans="1:15" ht="15" thickBot="1" x14ac:dyDescent="0.35"/>
    <row r="2" spans="1:15" x14ac:dyDescent="0.3">
      <c r="C2" s="13" t="s">
        <v>7</v>
      </c>
      <c r="D2" s="14"/>
      <c r="E2" s="14"/>
      <c r="F2" s="15"/>
      <c r="H2" s="13" t="s">
        <v>8</v>
      </c>
      <c r="I2" s="14"/>
      <c r="J2" s="14"/>
      <c r="K2" s="15"/>
    </row>
    <row r="3" spans="1:15" ht="15.6" x14ac:dyDescent="0.35">
      <c r="B3" t="s">
        <v>0</v>
      </c>
      <c r="C3" s="8" t="s">
        <v>5</v>
      </c>
      <c r="D3" s="3" t="s">
        <v>6</v>
      </c>
      <c r="E3" s="21" t="s">
        <v>21</v>
      </c>
      <c r="F3" s="16" t="s">
        <v>20</v>
      </c>
      <c r="H3" s="8" t="s">
        <v>5</v>
      </c>
      <c r="I3" s="3" t="s">
        <v>6</v>
      </c>
      <c r="J3" s="21" t="s">
        <v>21</v>
      </c>
      <c r="K3" s="16" t="s">
        <v>20</v>
      </c>
    </row>
    <row r="4" spans="1:15" x14ac:dyDescent="0.3">
      <c r="A4" t="s">
        <v>1</v>
      </c>
      <c r="B4" s="1">
        <v>2.5000000000000001E-4</v>
      </c>
      <c r="C4" s="8">
        <v>32</v>
      </c>
      <c r="D4" s="3">
        <v>100</v>
      </c>
      <c r="E4" s="4">
        <f>B4*(1/C4+1/D4)</f>
        <v>1.03125E-5</v>
      </c>
      <c r="F4" s="9">
        <f>B4/C4</f>
        <v>7.8125000000000002E-6</v>
      </c>
      <c r="H4" s="8">
        <v>2000</v>
      </c>
      <c r="I4" s="3">
        <v>100</v>
      </c>
      <c r="J4" s="4">
        <f>B4*(1/H4+1/I4)</f>
        <v>2.6250000000000003E-6</v>
      </c>
      <c r="K4" s="9">
        <f>B4/I4</f>
        <v>2.5000000000000002E-6</v>
      </c>
    </row>
    <row r="5" spans="1:15" x14ac:dyDescent="0.3">
      <c r="A5" t="s">
        <v>2</v>
      </c>
      <c r="B5" s="1">
        <v>2.5000000000000002E-6</v>
      </c>
      <c r="C5" s="8">
        <v>11</v>
      </c>
      <c r="D5" s="3">
        <v>100</v>
      </c>
      <c r="E5" s="4">
        <f t="shared" ref="E5:E7" si="0">B5*(1/C5+1/D5)</f>
        <v>2.5227272727272731E-7</v>
      </c>
      <c r="F5" s="9">
        <f t="shared" ref="F5:F7" si="1">B5/C5</f>
        <v>2.2727272727272729E-7</v>
      </c>
      <c r="H5" s="8">
        <v>700</v>
      </c>
      <c r="I5" s="3">
        <v>100</v>
      </c>
      <c r="J5" s="4">
        <f t="shared" ref="J5:J7" si="2">B5*(1/H5+1/I5)</f>
        <v>2.8571428571428575E-8</v>
      </c>
      <c r="K5" s="9">
        <f t="shared" ref="K5:K7" si="3">B5/I5</f>
        <v>2.5000000000000002E-8</v>
      </c>
    </row>
    <row r="6" spans="1:15" x14ac:dyDescent="0.3">
      <c r="A6" t="s">
        <v>3</v>
      </c>
      <c r="B6" s="1">
        <v>2.5000000000000001E-5</v>
      </c>
      <c r="C6" s="8">
        <v>8.5</v>
      </c>
      <c r="D6" s="3">
        <v>100</v>
      </c>
      <c r="E6" s="4">
        <f t="shared" si="0"/>
        <v>3.1911764705882356E-6</v>
      </c>
      <c r="F6" s="9">
        <f t="shared" si="1"/>
        <v>2.9411764705882355E-6</v>
      </c>
      <c r="H6" s="8">
        <v>520</v>
      </c>
      <c r="I6" s="3">
        <v>100</v>
      </c>
      <c r="J6" s="4">
        <f t="shared" si="2"/>
        <v>2.9807692307692307E-7</v>
      </c>
      <c r="K6" s="9">
        <f t="shared" si="3"/>
        <v>2.4999999999999999E-7</v>
      </c>
    </row>
    <row r="7" spans="1:15" ht="15" thickBot="1" x14ac:dyDescent="0.35">
      <c r="A7" t="s">
        <v>4</v>
      </c>
      <c r="B7" s="1">
        <v>7.5000000000000002E-6</v>
      </c>
      <c r="C7" s="10">
        <v>6.8</v>
      </c>
      <c r="D7" s="17">
        <v>100</v>
      </c>
      <c r="E7" s="11">
        <f t="shared" si="0"/>
        <v>1.1779411764705883E-6</v>
      </c>
      <c r="F7" s="12">
        <f t="shared" si="1"/>
        <v>1.1029411764705884E-6</v>
      </c>
      <c r="H7" s="10">
        <v>420</v>
      </c>
      <c r="I7" s="17">
        <v>100</v>
      </c>
      <c r="J7" s="11">
        <f t="shared" si="2"/>
        <v>9.2857142857142862E-8</v>
      </c>
      <c r="K7" s="12">
        <f t="shared" si="3"/>
        <v>7.4999999999999997E-8</v>
      </c>
    </row>
    <row r="11" spans="1:15" ht="15" thickBot="1" x14ac:dyDescent="0.35">
      <c r="B11" s="2" t="s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6" x14ac:dyDescent="0.35">
      <c r="B12" t="s">
        <v>0</v>
      </c>
      <c r="C12" s="5" t="s">
        <v>10</v>
      </c>
      <c r="D12" s="6" t="s">
        <v>11</v>
      </c>
      <c r="E12" s="7" t="s">
        <v>14</v>
      </c>
      <c r="G12" s="5" t="s">
        <v>15</v>
      </c>
      <c r="H12" s="7" t="s">
        <v>16</v>
      </c>
      <c r="J12" s="5" t="s">
        <v>13</v>
      </c>
      <c r="K12" s="6" t="s">
        <v>12</v>
      </c>
      <c r="L12" s="7" t="s">
        <v>17</v>
      </c>
      <c r="N12" s="5" t="s">
        <v>18</v>
      </c>
      <c r="O12" s="20" t="s">
        <v>19</v>
      </c>
    </row>
    <row r="13" spans="1:15" x14ac:dyDescent="0.3">
      <c r="A13" t="s">
        <v>1</v>
      </c>
      <c r="B13" s="1">
        <v>2.5000000000000001E-4</v>
      </c>
      <c r="C13" s="8">
        <v>10</v>
      </c>
      <c r="D13" s="18">
        <f>C13*1000/3600</f>
        <v>2.7777777777777777</v>
      </c>
      <c r="E13" s="9">
        <f>B13/D13+0.01</f>
        <v>1.009E-2</v>
      </c>
      <c r="G13" s="8">
        <v>533</v>
      </c>
      <c r="H13" s="9">
        <f>B13/G13+E13</f>
        <v>1.0090469043151969E-2</v>
      </c>
      <c r="J13" s="8">
        <v>50</v>
      </c>
      <c r="K13" s="3">
        <v>10000</v>
      </c>
      <c r="L13" s="9">
        <f>B13/J13+H13/K13</f>
        <v>6.0090469043151973E-6</v>
      </c>
      <c r="N13" s="8">
        <v>2000</v>
      </c>
      <c r="O13" s="9">
        <f>B13/N13+L13</f>
        <v>6.134046904315197E-6</v>
      </c>
    </row>
    <row r="14" spans="1:15" x14ac:dyDescent="0.3">
      <c r="A14" t="s">
        <v>2</v>
      </c>
      <c r="B14" s="1">
        <v>2.5000000000000002E-6</v>
      </c>
      <c r="C14" s="8">
        <v>10</v>
      </c>
      <c r="D14" s="18">
        <f t="shared" ref="D14:D16" si="4">C14*1000/3600</f>
        <v>2.7777777777777777</v>
      </c>
      <c r="E14" s="9">
        <f t="shared" ref="E14:E16" si="5">B14/D14+0.01</f>
        <v>1.00009E-2</v>
      </c>
      <c r="G14" s="8">
        <v>192</v>
      </c>
      <c r="H14" s="9">
        <f t="shared" ref="H14:H16" si="6">B14/G14+E14</f>
        <v>1.0000913020833333E-2</v>
      </c>
      <c r="J14" s="8">
        <v>65</v>
      </c>
      <c r="K14" s="4">
        <v>1000000000</v>
      </c>
      <c r="L14" s="9">
        <f t="shared" ref="L14:L16" si="7">B14/J14+H14/K14</f>
        <v>3.8471539374559303E-8</v>
      </c>
      <c r="N14" s="8">
        <v>700</v>
      </c>
      <c r="O14" s="9">
        <f t="shared" ref="O14:O16" si="8">B14/N14+L14</f>
        <v>4.2042967945987876E-8</v>
      </c>
    </row>
    <row r="15" spans="1:15" x14ac:dyDescent="0.3">
      <c r="A15" t="s">
        <v>3</v>
      </c>
      <c r="B15" s="1">
        <v>2.5000000000000001E-5</v>
      </c>
      <c r="C15" s="8">
        <v>10</v>
      </c>
      <c r="D15" s="18">
        <f t="shared" si="4"/>
        <v>2.7777777777777777</v>
      </c>
      <c r="E15" s="9">
        <f t="shared" si="5"/>
        <v>1.0009000000000001E-2</v>
      </c>
      <c r="G15" s="8">
        <v>145</v>
      </c>
      <c r="H15" s="9">
        <f t="shared" si="6"/>
        <v>1.0009172413793104E-2</v>
      </c>
      <c r="J15" s="8">
        <v>65</v>
      </c>
      <c r="K15" s="4">
        <v>10000000000</v>
      </c>
      <c r="L15" s="9">
        <f t="shared" si="7"/>
        <v>3.8461638553262599E-7</v>
      </c>
      <c r="N15" s="8">
        <v>520</v>
      </c>
      <c r="O15" s="9">
        <f t="shared" si="8"/>
        <v>4.3269330860954908E-7</v>
      </c>
    </row>
    <row r="16" spans="1:15" ht="15" thickBot="1" x14ac:dyDescent="0.35">
      <c r="A16" t="s">
        <v>4</v>
      </c>
      <c r="B16" s="1">
        <v>7.5000000000000002E-6</v>
      </c>
      <c r="C16" s="10">
        <v>10</v>
      </c>
      <c r="D16" s="19">
        <f t="shared" si="4"/>
        <v>2.7777777777777777</v>
      </c>
      <c r="E16" s="12">
        <f t="shared" si="5"/>
        <v>1.00027E-2</v>
      </c>
      <c r="G16" s="10">
        <v>118</v>
      </c>
      <c r="H16" s="12">
        <f t="shared" si="6"/>
        <v>1.0002763559322034E-2</v>
      </c>
      <c r="J16" s="10">
        <v>60</v>
      </c>
      <c r="K16" s="11">
        <v>100000000000</v>
      </c>
      <c r="L16" s="12">
        <f t="shared" si="7"/>
        <v>1.2500010002763557E-7</v>
      </c>
      <c r="N16" s="10">
        <v>420</v>
      </c>
      <c r="O16" s="12">
        <f t="shared" si="8"/>
        <v>1.4285724288477843E-7</v>
      </c>
    </row>
  </sheetData>
  <mergeCells count="3">
    <mergeCell ref="C2:F2"/>
    <mergeCell ref="H2:K2"/>
    <mergeCell ref="B11:O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Malyshev, Oleg (STFC,DL,AST)</dc:creator>
  <cp:lastModifiedBy>Malyshev, Oleg (STFC,DL,AST)</cp:lastModifiedBy>
  <dcterms:created xsi:type="dcterms:W3CDTF">2015-06-05T18:17:20Z</dcterms:created>
  <dcterms:modified xsi:type="dcterms:W3CDTF">2026-10-19T12:52:08Z</dcterms:modified>
</cp:coreProperties>
</file>